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8" i="2" l="1"/>
  <c r="J13" i="2"/>
  <c r="G46" i="2"/>
  <c r="I48" i="2"/>
  <c r="I13" i="2"/>
  <c r="C51" i="2"/>
  <c r="C49" i="2"/>
  <c r="C46" i="2"/>
  <c r="C41" i="2"/>
  <c r="C38" i="2"/>
  <c r="C32" i="2"/>
  <c r="C27" i="2"/>
  <c r="C21" i="2"/>
  <c r="C18" i="2"/>
  <c r="C16" i="2"/>
  <c r="C7" i="2"/>
  <c r="C55" i="2" s="1"/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27" i="2"/>
  <c r="G41" i="2"/>
  <c r="G21" i="2"/>
  <c r="G49" i="2" l="1"/>
  <c r="D49" i="2"/>
  <c r="I49" i="2" l="1"/>
  <c r="J49" i="2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<sst xmlns="http://schemas.openxmlformats.org/spreadsheetml/2006/main" count="154" uniqueCount="114">
  <si>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</si>
  <si>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</si>
  <si>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</si>
  <si>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</si>
  <si>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</si>
  <si>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</si>
  <si>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</si>
  <si>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</si>
  <si>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</si>
  <si>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</si>
  <si>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</si>
  <si>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</si>
  <si>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</si>
  <si>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</si>
  <si>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</si>
  <si>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</si>
  <si>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</si>
  <si>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</si>
  <si>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</si>
  <si>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</si>
  <si>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</si>
  <si>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</si>
  <si>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</si>
  <si>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</si>
  <si>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</si>
  <si>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</si>
  <si>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</si>
  <si>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</si>
  <si>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</si>
  <si>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</si>
  <si>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</si>
  <si>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</si>
  <si>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</si>
  <si>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</si>
  <si>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</si>
  <si>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</si>
  <si>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</si>
  <si>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</si>
  <si>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</si>
  <si>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</si>
  <si>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</si>
  <si>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</si>
  <si>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</si>
  <si>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</si>
  <si>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</si>
  <si>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</si>
  <si>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</si>
  <si>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</si>
  <si>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</si>
  <si>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</si>
  <si>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</si>
  <si>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</si>
  <si>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</si>
  <si>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</si>
  <si>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</si>
  <si>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</si>
  <si>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</si>
  <si>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</si>
  <si>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</si>
  <si>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</si>
  <si>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</si>
  <si>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</si>
  <si>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</si>
  <si>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</si>
  <si>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</si>
  <si>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</si>
  <si>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</si>
  <si>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</si>
  <si>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</si>
  <si>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</si>
  <si>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</si>
  <si>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</si>
  <si>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</si>
  <si>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</si>
  <si>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</si>
  <si>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</si>
  <si>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</si>
  <si>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</si>
  <si>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</si>
  <si>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</si>
  <si>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</si>
  <si>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</si>
  <si>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</si>
  <si>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</si>
  <si>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</si>
  <si>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</si>
  <si>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</si>
  <si>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</si>
  <si>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</si>
  <si>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</si>
  <si>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</si>
  <si>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</si>
  <si>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</si>
  <si>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</si>
  <si>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</si>
  <si>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</si>
  <si>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</si>
  <si>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</si>
  <si>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</si>
  <si>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</si>
  <si>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</si>
  <si>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</si>
  <si>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</si>
  <si>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</si>
  <si>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</si>
  <si>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</si>
  <si>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</si>
  <si>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</si>
  <si>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</si>
  <si>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2021 год</t>
  </si>
  <si>
    <t>Темп роста 2021 к соответствующему периоду 2020, %</t>
  </si>
  <si>
    <t>Сведения об исполнении бюджета Трубчевского муниципального района Брянской области  за 1 полугодие 2021года по расходам в разрезе разделов и подразделов классификации расходов с соответствующим периодом 2020 года</t>
  </si>
  <si>
    <t>Кассовое исполнение                                                               за 1 полугодие 2020 года</t>
  </si>
  <si>
    <t>Кассовое исполнение                                                               за 1 полугодие                                                                        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</si>
</sst>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44" zoomScaleNormal="100" zoomScaleSheetLayoutView="100" workbookViewId="0">
      <selection activeCell="J48" sqref="J48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111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112</v>
      </c>
      <c r="D4" s="31" t="s">
        <v>109</v>
      </c>
      <c r="E4" s="32" t="s">
        <v>3</v>
      </c>
      <c r="F4" s="32"/>
      <c r="G4" s="32" t="s">
        <v>113</v>
      </c>
      <c r="H4" s="32"/>
      <c r="I4" s="32" t="s">
        <v>4</v>
      </c>
      <c r="J4" s="33" t="s">
        <v>110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 t="shared" ref="C7" si="0">C8+C9+C10+C11+C12+C13+C14+C15</f>
        <v>32984893.869999997</v>
      </c>
      <c r="D7" s="21">
        <f>D8+D9+D10+D11+D12+D14+D15+D13</f>
        <v>68441868.799999997</v>
      </c>
      <c r="E7" s="21">
        <f>SUM(E8:E15)</f>
        <v>0</v>
      </c>
      <c r="F7" s="21">
        <f>SUM(F8:F15)</f>
        <v>0</v>
      </c>
      <c r="G7" s="21">
        <f>G8+G9+G10+G11+G12+G14+G15</f>
        <v>36778546.640000001</v>
      </c>
      <c r="H7" s="21" t="s">
        <v>7</v>
      </c>
      <c r="I7" s="22">
        <f t="shared" ref="I7:I15" si="1">G7/D7*100</f>
        <v>53.736911754227265</v>
      </c>
      <c r="J7" s="22">
        <f>G7/C7*100</f>
        <v>111.50118228347661</v>
      </c>
    </row>
    <row r="8" spans="1:12" ht="46.5" customHeight="1" x14ac:dyDescent="0.25">
      <c r="A8" s="7" t="s">
        <v>8</v>
      </c>
      <c r="B8" s="8" t="s">
        <v>9</v>
      </c>
      <c r="C8" s="23">
        <v>483450.64</v>
      </c>
      <c r="D8" s="23">
        <v>1226857</v>
      </c>
      <c r="E8" s="23"/>
      <c r="F8" s="23"/>
      <c r="G8" s="23">
        <v>447753.88</v>
      </c>
      <c r="H8" s="23" t="s">
        <v>7</v>
      </c>
      <c r="I8" s="24">
        <f t="shared" si="1"/>
        <v>36.496012167677243</v>
      </c>
      <c r="J8" s="24">
        <f>G8/C8*100</f>
        <v>92.616255508525128</v>
      </c>
    </row>
    <row r="9" spans="1:12" ht="66.75" customHeight="1" x14ac:dyDescent="0.25">
      <c r="A9" s="7" t="s">
        <v>10</v>
      </c>
      <c r="B9" s="8" t="s">
        <v>11</v>
      </c>
      <c r="C9" s="23">
        <v>595398.55000000005</v>
      </c>
      <c r="D9" s="23">
        <v>1554065</v>
      </c>
      <c r="E9" s="23"/>
      <c r="F9" s="23"/>
      <c r="G9" s="23">
        <v>869848.91</v>
      </c>
      <c r="H9" s="23" t="s">
        <v>7</v>
      </c>
      <c r="I9" s="24">
        <f t="shared" si="1"/>
        <v>55.972492141577092</v>
      </c>
      <c r="J9" s="24">
        <f t="shared" ref="J9:J55" si="2">G9/C9*100</f>
        <v>146.0952348641091</v>
      </c>
    </row>
    <row r="10" spans="1:12" ht="60.75" customHeight="1" x14ac:dyDescent="0.25">
      <c r="A10" s="7" t="s">
        <v>12</v>
      </c>
      <c r="B10" s="8" t="s">
        <v>13</v>
      </c>
      <c r="C10" s="23">
        <v>11946246.960000001</v>
      </c>
      <c r="D10" s="23">
        <v>23429468.82</v>
      </c>
      <c r="E10" s="23"/>
      <c r="F10" s="23"/>
      <c r="G10" s="23">
        <v>12941562.4</v>
      </c>
      <c r="H10" s="23" t="s">
        <v>7</v>
      </c>
      <c r="I10" s="24">
        <f t="shared" si="1"/>
        <v>55.236260366913434</v>
      </c>
      <c r="J10" s="24">
        <f t="shared" si="2"/>
        <v>108.33161614130904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18553</v>
      </c>
      <c r="E11" s="23"/>
      <c r="F11" s="23"/>
      <c r="G11" s="23">
        <v>18553</v>
      </c>
      <c r="H11" s="23" t="s">
        <v>7</v>
      </c>
      <c r="I11" s="24">
        <f t="shared" si="1"/>
        <v>100</v>
      </c>
      <c r="J11" s="24" t="e">
        <f t="shared" si="2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3821346.46</v>
      </c>
      <c r="D12" s="23">
        <v>7473929.9800000004</v>
      </c>
      <c r="E12" s="23"/>
      <c r="F12" s="23"/>
      <c r="G12" s="23">
        <v>3706827.59</v>
      </c>
      <c r="H12" s="23" t="s">
        <v>7</v>
      </c>
      <c r="I12" s="24">
        <f t="shared" si="1"/>
        <v>49.596766358787853</v>
      </c>
      <c r="J12" s="24">
        <f t="shared" si="2"/>
        <v>97.003180130387861</v>
      </c>
    </row>
    <row r="13" spans="1:12" ht="35.25" customHeight="1" x14ac:dyDescent="0.25">
      <c r="A13" s="7" t="s">
        <v>95</v>
      </c>
      <c r="B13" s="8" t="s">
        <v>94</v>
      </c>
      <c r="C13" s="23"/>
      <c r="D13" s="23">
        <v>78544</v>
      </c>
      <c r="E13" s="23"/>
      <c r="F13" s="23"/>
      <c r="G13" s="23">
        <v>0</v>
      </c>
      <c r="H13" s="23"/>
      <c r="I13" s="24">
        <f t="shared" si="1"/>
        <v>0</v>
      </c>
      <c r="J13" s="24" t="e">
        <f t="shared" si="2"/>
        <v>#DIV/0!</v>
      </c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74200</v>
      </c>
      <c r="E14" s="23"/>
      <c r="F14" s="23"/>
      <c r="G14" s="24">
        <v>0</v>
      </c>
      <c r="H14" s="23" t="s">
        <v>7</v>
      </c>
      <c r="I14" s="24">
        <f t="shared" si="1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16138451.26</v>
      </c>
      <c r="D15" s="23">
        <v>34586251</v>
      </c>
      <c r="E15" s="23"/>
      <c r="F15" s="23"/>
      <c r="G15" s="23">
        <v>18794000.859999999</v>
      </c>
      <c r="H15" s="23" t="s">
        <v>7</v>
      </c>
      <c r="I15" s="24">
        <f t="shared" si="1"/>
        <v>54.339514450409787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" si="3">C17</f>
        <v>586372.5</v>
      </c>
      <c r="D16" s="21">
        <f t="shared" ref="D16:H16" si="4">D17</f>
        <v>1288119</v>
      </c>
      <c r="E16" s="21">
        <f t="shared" si="4"/>
        <v>0</v>
      </c>
      <c r="F16" s="21">
        <f t="shared" si="4"/>
        <v>0</v>
      </c>
      <c r="G16" s="21">
        <f t="shared" si="4"/>
        <v>664186.4</v>
      </c>
      <c r="H16" s="21" t="str">
        <f t="shared" si="4"/>
        <v>-</v>
      </c>
      <c r="I16" s="22">
        <f>G16/D16*100</f>
        <v>51.562503153823528</v>
      </c>
      <c r="J16" s="22">
        <f t="shared" si="2"/>
        <v>113.27038699802601</v>
      </c>
    </row>
    <row r="17" spans="1:10" ht="15.75" x14ac:dyDescent="0.25">
      <c r="A17" s="7" t="s">
        <v>24</v>
      </c>
      <c r="B17" s="8" t="s">
        <v>25</v>
      </c>
      <c r="C17" s="23">
        <v>586372.5</v>
      </c>
      <c r="D17" s="23">
        <v>1288119</v>
      </c>
      <c r="E17" s="23"/>
      <c r="F17" s="23"/>
      <c r="G17" s="23">
        <v>664186.4</v>
      </c>
      <c r="H17" s="23" t="s">
        <v>7</v>
      </c>
      <c r="I17" s="24">
        <f t="shared" ref="I17:I55" si="5">G17/D17*100</f>
        <v>51.562503153823528</v>
      </c>
      <c r="J17" s="24">
        <f t="shared" si="2"/>
        <v>113.27038699802601</v>
      </c>
    </row>
    <row r="18" spans="1:10" ht="47.25" x14ac:dyDescent="0.25">
      <c r="A18" s="5" t="s">
        <v>26</v>
      </c>
      <c r="B18" s="6" t="s">
        <v>27</v>
      </c>
      <c r="C18" s="21">
        <f t="shared" ref="C18" si="6">C19+C20</f>
        <v>3791141.77</v>
      </c>
      <c r="D18" s="21">
        <f t="shared" ref="D18:G18" si="7">D19+D20</f>
        <v>10504843</v>
      </c>
      <c r="E18" s="21">
        <f t="shared" si="7"/>
        <v>0</v>
      </c>
      <c r="F18" s="21">
        <f t="shared" si="7"/>
        <v>0</v>
      </c>
      <c r="G18" s="21">
        <f t="shared" si="7"/>
        <v>5807439.2699999996</v>
      </c>
      <c r="H18" s="21" t="s">
        <v>7</v>
      </c>
      <c r="I18" s="22">
        <f t="shared" si="5"/>
        <v>55.283446596964851</v>
      </c>
      <c r="J18" s="22">
        <f t="shared" si="2"/>
        <v>153.18443947296646</v>
      </c>
    </row>
    <row r="19" spans="1:10" ht="63" x14ac:dyDescent="0.25">
      <c r="A19" s="7" t="s">
        <v>28</v>
      </c>
      <c r="B19" s="8" t="s">
        <v>29</v>
      </c>
      <c r="C19" s="23">
        <v>1310022.77</v>
      </c>
      <c r="D19" s="23">
        <v>3489743</v>
      </c>
      <c r="E19" s="23"/>
      <c r="F19" s="23"/>
      <c r="G19" s="23">
        <v>1690792.24</v>
      </c>
      <c r="H19" s="23" t="s">
        <v>7</v>
      </c>
      <c r="I19" s="24">
        <f t="shared" si="5"/>
        <v>48.450336887272215</v>
      </c>
      <c r="J19" s="24">
        <f t="shared" si="2"/>
        <v>129.06586654215178</v>
      </c>
    </row>
    <row r="20" spans="1:10" ht="15.75" x14ac:dyDescent="0.25">
      <c r="A20" s="7" t="s">
        <v>30</v>
      </c>
      <c r="B20" s="8" t="s">
        <v>31</v>
      </c>
      <c r="C20" s="23">
        <v>2481119</v>
      </c>
      <c r="D20" s="23">
        <v>7015100</v>
      </c>
      <c r="E20" s="23"/>
      <c r="F20" s="23"/>
      <c r="G20" s="23">
        <v>4116647.03</v>
      </c>
      <c r="H20" s="23" t="s">
        <v>7</v>
      </c>
      <c r="I20" s="24">
        <f t="shared" si="5"/>
        <v>58.682656412595676</v>
      </c>
      <c r="J20" s="24">
        <f t="shared" si="2"/>
        <v>165.91896761098519</v>
      </c>
    </row>
    <row r="21" spans="1:10" ht="15.75" x14ac:dyDescent="0.25">
      <c r="A21" s="5" t="s">
        <v>32</v>
      </c>
      <c r="B21" s="6" t="s">
        <v>33</v>
      </c>
      <c r="C21" s="21">
        <f t="shared" ref="C21" si="8">C22+C23+C24+C25+C26</f>
        <v>11484563.82</v>
      </c>
      <c r="D21" s="21">
        <f>D22+D23+D24+D25+D26</f>
        <v>55174789.670000002</v>
      </c>
      <c r="E21" s="21">
        <f>SUM(E22:E26)</f>
        <v>0</v>
      </c>
      <c r="F21" s="21">
        <f>SUM(F22:F26)</f>
        <v>0</v>
      </c>
      <c r="G21" s="21">
        <f>G22+G23+G24+G25+G26</f>
        <v>12612280.18</v>
      </c>
      <c r="H21" s="21" t="s">
        <v>7</v>
      </c>
      <c r="I21" s="22">
        <f t="shared" si="5"/>
        <v>22.858773464174405</v>
      </c>
      <c r="J21" s="22">
        <f t="shared" si="2"/>
        <v>109.81940958032833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148644.32999999999</v>
      </c>
      <c r="E22" s="23"/>
      <c r="F22" s="23"/>
      <c r="G22" s="23">
        <v>101640.07</v>
      </c>
      <c r="H22" s="23" t="s">
        <v>7</v>
      </c>
      <c r="I22" s="24">
        <f t="shared" si="5"/>
        <v>68.378033659272447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168000</v>
      </c>
      <c r="E23" s="23"/>
      <c r="F23" s="23"/>
      <c r="G23" s="23">
        <v>167040</v>
      </c>
      <c r="H23" s="23" t="s">
        <v>7</v>
      </c>
      <c r="I23" s="24">
        <f t="shared" si="5"/>
        <v>99.428571428571431</v>
      </c>
      <c r="J23" s="24">
        <f t="shared" si="2"/>
        <v>200</v>
      </c>
    </row>
    <row r="24" spans="1:10" ht="15.75" x14ac:dyDescent="0.25">
      <c r="A24" s="7" t="s">
        <v>38</v>
      </c>
      <c r="B24" s="8" t="s">
        <v>39</v>
      </c>
      <c r="C24" s="23">
        <v>1664883.33</v>
      </c>
      <c r="D24" s="23">
        <v>4215000</v>
      </c>
      <c r="E24" s="23"/>
      <c r="F24" s="23"/>
      <c r="G24" s="23">
        <v>1765000</v>
      </c>
      <c r="H24" s="23" t="s">
        <v>7</v>
      </c>
      <c r="I24" s="24">
        <f t="shared" si="5"/>
        <v>41.874258600237248</v>
      </c>
      <c r="J24" s="24">
        <f t="shared" si="2"/>
        <v>106.01343458703498</v>
      </c>
    </row>
    <row r="25" spans="1:10" ht="15.75" x14ac:dyDescent="0.25">
      <c r="A25" s="7" t="s">
        <v>40</v>
      </c>
      <c r="B25" s="8" t="s">
        <v>41</v>
      </c>
      <c r="C25" s="23">
        <v>9611693.1899999995</v>
      </c>
      <c r="D25" s="23">
        <v>49530038.310000002</v>
      </c>
      <c r="E25" s="23"/>
      <c r="F25" s="23"/>
      <c r="G25" s="23">
        <v>10413927.76</v>
      </c>
      <c r="H25" s="23" t="s">
        <v>7</v>
      </c>
      <c r="I25" s="24">
        <f t="shared" si="5"/>
        <v>21.025478912051337</v>
      </c>
      <c r="J25" s="24">
        <f t="shared" si="2"/>
        <v>108.34644379654819</v>
      </c>
    </row>
    <row r="26" spans="1:10" ht="31.5" x14ac:dyDescent="0.25">
      <c r="A26" s="7" t="s">
        <v>42</v>
      </c>
      <c r="B26" s="8" t="s">
        <v>43</v>
      </c>
      <c r="C26" s="23">
        <v>124467.3</v>
      </c>
      <c r="D26" s="23">
        <v>1113107.03</v>
      </c>
      <c r="E26" s="23"/>
      <c r="F26" s="23"/>
      <c r="G26" s="23">
        <v>164672.35</v>
      </c>
      <c r="H26" s="23" t="s">
        <v>7</v>
      </c>
      <c r="I26" s="24">
        <f t="shared" si="5"/>
        <v>14.793936751976133</v>
      </c>
      <c r="J26" s="24">
        <f t="shared" si="2"/>
        <v>132.30169691155831</v>
      </c>
    </row>
    <row r="27" spans="1:10" ht="31.5" x14ac:dyDescent="0.25">
      <c r="A27" s="5" t="s">
        <v>44</v>
      </c>
      <c r="B27" s="6" t="s">
        <v>45</v>
      </c>
      <c r="C27" s="21">
        <f t="shared" ref="C27" si="9">C28+C29+C30</f>
        <v>4905704.9700000007</v>
      </c>
      <c r="D27" s="21">
        <f>D28+D29+D30</f>
        <v>14097768.970000001</v>
      </c>
      <c r="E27" s="21">
        <f>E28+E29+E30</f>
        <v>0</v>
      </c>
      <c r="F27" s="21">
        <f>F28+F29+F30</f>
        <v>0</v>
      </c>
      <c r="G27" s="21">
        <f>G28+G29+G30</f>
        <v>5208430.54</v>
      </c>
      <c r="H27" s="21" t="s">
        <v>7</v>
      </c>
      <c r="I27" s="22">
        <f t="shared" si="5"/>
        <v>36.945069472223018</v>
      </c>
      <c r="J27" s="22">
        <f t="shared" si="2"/>
        <v>106.1708882179272</v>
      </c>
    </row>
    <row r="28" spans="1:10" ht="15.75" x14ac:dyDescent="0.25">
      <c r="A28" s="7" t="s">
        <v>46</v>
      </c>
      <c r="B28" s="8" t="s">
        <v>47</v>
      </c>
      <c r="C28" s="23">
        <v>5985.88</v>
      </c>
      <c r="D28" s="23">
        <v>55100</v>
      </c>
      <c r="E28" s="23"/>
      <c r="F28" s="23"/>
      <c r="G28" s="23">
        <v>25454.400000000001</v>
      </c>
      <c r="H28" s="23" t="s">
        <v>7</v>
      </c>
      <c r="I28" s="24">
        <f t="shared" si="5"/>
        <v>46.196733212341201</v>
      </c>
      <c r="J28" s="24">
        <f t="shared" si="2"/>
        <v>425.24073319211215</v>
      </c>
    </row>
    <row r="29" spans="1:10" ht="15.75" x14ac:dyDescent="0.25">
      <c r="A29" s="7" t="s">
        <v>48</v>
      </c>
      <c r="B29" s="8" t="s">
        <v>49</v>
      </c>
      <c r="C29" s="23">
        <v>35471.56</v>
      </c>
      <c r="D29" s="23">
        <v>1377786.97</v>
      </c>
      <c r="E29" s="23"/>
      <c r="F29" s="23"/>
      <c r="G29" s="23">
        <v>731404.77</v>
      </c>
      <c r="H29" s="23" t="s">
        <v>7</v>
      </c>
      <c r="I29" s="24">
        <f t="shared" si="5"/>
        <v>53.085475906336953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4864247.53</v>
      </c>
      <c r="D30" s="23">
        <v>12664882</v>
      </c>
      <c r="E30" s="23"/>
      <c r="F30" s="23"/>
      <c r="G30" s="23">
        <v>4451571.37</v>
      </c>
      <c r="H30" s="23" t="s">
        <v>7</v>
      </c>
      <c r="I30" s="24">
        <f t="shared" si="5"/>
        <v>35.148936800200744</v>
      </c>
      <c r="J30" s="24">
        <f t="shared" si="2"/>
        <v>91.516135693036986</v>
      </c>
    </row>
    <row r="31" spans="1:10" ht="26.25" hidden="1" customHeight="1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 t="shared" ref="C32" si="10">C33+C34+C35+C36+C37</f>
        <v>144895983.63</v>
      </c>
      <c r="D32" s="21">
        <f>SUM(D33:D37)</f>
        <v>312838335.32999998</v>
      </c>
      <c r="E32" s="21">
        <f>SUM(E33:E37)</f>
        <v>0</v>
      </c>
      <c r="F32" s="21">
        <f>SUM(F33:F37)</f>
        <v>0</v>
      </c>
      <c r="G32" s="21">
        <f>SUM(G33:G37)</f>
        <v>166455674.90000001</v>
      </c>
      <c r="H32" s="21" t="s">
        <v>7</v>
      </c>
      <c r="I32" s="22">
        <f t="shared" si="5"/>
        <v>53.208208873894215</v>
      </c>
      <c r="J32" s="22">
        <f t="shared" si="2"/>
        <v>114.87942642016489</v>
      </c>
    </row>
    <row r="33" spans="1:10" ht="15.75" x14ac:dyDescent="0.25">
      <c r="A33" s="7" t="s">
        <v>54</v>
      </c>
      <c r="B33" s="8" t="s">
        <v>55</v>
      </c>
      <c r="C33" s="23">
        <v>35780780.670000002</v>
      </c>
      <c r="D33" s="23">
        <v>74777602</v>
      </c>
      <c r="E33" s="23"/>
      <c r="F33" s="23"/>
      <c r="G33" s="23">
        <v>39300070.090000004</v>
      </c>
      <c r="H33" s="23" t="s">
        <v>7</v>
      </c>
      <c r="I33" s="24">
        <f t="shared" si="5"/>
        <v>52.555937926439533</v>
      </c>
      <c r="J33" s="24">
        <f t="shared" si="2"/>
        <v>109.83569769608383</v>
      </c>
    </row>
    <row r="34" spans="1:10" ht="15.75" x14ac:dyDescent="0.25">
      <c r="A34" s="7" t="s">
        <v>56</v>
      </c>
      <c r="B34" s="8" t="s">
        <v>57</v>
      </c>
      <c r="C34" s="23">
        <v>83727915.680000007</v>
      </c>
      <c r="D34" s="23">
        <v>190261518.25999999</v>
      </c>
      <c r="E34" s="23"/>
      <c r="F34" s="23"/>
      <c r="G34" s="23">
        <v>99649632.579999998</v>
      </c>
      <c r="H34" s="23" t="s">
        <v>7</v>
      </c>
      <c r="I34" s="24">
        <f t="shared" si="5"/>
        <v>52.375085351639406</v>
      </c>
      <c r="J34" s="24">
        <f t="shared" si="2"/>
        <v>119.01601965209699</v>
      </c>
    </row>
    <row r="35" spans="1:10" ht="15.75" x14ac:dyDescent="0.25">
      <c r="A35" s="7" t="s">
        <v>92</v>
      </c>
      <c r="B35" s="8" t="s">
        <v>93</v>
      </c>
      <c r="C35" s="23">
        <v>15569885.92</v>
      </c>
      <c r="D35" s="23">
        <v>31054215.07</v>
      </c>
      <c r="E35" s="23"/>
      <c r="F35" s="23"/>
      <c r="G35" s="23">
        <v>17620120.379999999</v>
      </c>
      <c r="H35" s="23"/>
      <c r="I35" s="24">
        <f t="shared" si="5"/>
        <v>56.739867165478472</v>
      </c>
      <c r="J35" s="24">
        <f t="shared" si="2"/>
        <v>113.16794786123904</v>
      </c>
    </row>
    <row r="36" spans="1:10" ht="15.75" x14ac:dyDescent="0.25">
      <c r="A36" s="7" t="s">
        <v>58</v>
      </c>
      <c r="B36" s="8" t="s">
        <v>59</v>
      </c>
      <c r="C36" s="23">
        <v>12788</v>
      </c>
      <c r="D36" s="23">
        <v>25000</v>
      </c>
      <c r="E36" s="23"/>
      <c r="F36" s="23"/>
      <c r="G36" s="23">
        <v>23618</v>
      </c>
      <c r="H36" s="23" t="s">
        <v>7</v>
      </c>
      <c r="I36" s="24">
        <f t="shared" si="5"/>
        <v>94.471999999999994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9804613.3599999994</v>
      </c>
      <c r="D37" s="23">
        <v>16720000</v>
      </c>
      <c r="E37" s="23"/>
      <c r="F37" s="23"/>
      <c r="G37" s="23">
        <v>9862233.8499999996</v>
      </c>
      <c r="H37" s="23" t="s">
        <v>7</v>
      </c>
      <c r="I37" s="24">
        <f t="shared" si="5"/>
        <v>58.984652212918654</v>
      </c>
      <c r="J37" s="24">
        <f t="shared" si="2"/>
        <v>100.58768752916944</v>
      </c>
    </row>
    <row r="38" spans="1:10" ht="15.75" x14ac:dyDescent="0.25">
      <c r="A38" s="5" t="s">
        <v>62</v>
      </c>
      <c r="B38" s="6" t="s">
        <v>63</v>
      </c>
      <c r="C38" s="21">
        <f t="shared" ref="C38" si="11">C39</f>
        <v>20704340.530000001</v>
      </c>
      <c r="D38" s="21">
        <f>D39+D40</f>
        <v>51476497</v>
      </c>
      <c r="E38" s="21">
        <f>E39+E40</f>
        <v>0</v>
      </c>
      <c r="F38" s="21">
        <f>F39+F40</f>
        <v>0</v>
      </c>
      <c r="G38" s="21">
        <f>G39+G40</f>
        <v>24540052.199999999</v>
      </c>
      <c r="H38" s="21" t="s">
        <v>7</v>
      </c>
      <c r="I38" s="22">
        <f t="shared" si="5"/>
        <v>47.672342972366593</v>
      </c>
      <c r="J38" s="22">
        <f t="shared" si="2"/>
        <v>118.52612337225695</v>
      </c>
    </row>
    <row r="39" spans="1:10" ht="15" customHeight="1" x14ac:dyDescent="0.25">
      <c r="A39" s="7" t="s">
        <v>64</v>
      </c>
      <c r="B39" s="8" t="s">
        <v>65</v>
      </c>
      <c r="C39" s="23">
        <v>20704340.530000001</v>
      </c>
      <c r="D39" s="23">
        <v>51476497</v>
      </c>
      <c r="E39" s="23"/>
      <c r="F39" s="23"/>
      <c r="G39" s="23">
        <v>24540052.199999999</v>
      </c>
      <c r="H39" s="23" t="s">
        <v>7</v>
      </c>
      <c r="I39" s="24">
        <f t="shared" si="5"/>
        <v>47.672342972366593</v>
      </c>
      <c r="J39" s="24">
        <f t="shared" si="2"/>
        <v>118.52612337225695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5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9158223.2499999981</v>
      </c>
      <c r="D41" s="21">
        <f>D42+D43+D44+D45</f>
        <v>28480103.969999999</v>
      </c>
      <c r="E41" s="21">
        <f>SUM(E42:E45)</f>
        <v>0</v>
      </c>
      <c r="F41" s="21">
        <f>SUM(F42:F45)</f>
        <v>0</v>
      </c>
      <c r="G41" s="21">
        <f>G42+G43+G44+G45</f>
        <v>7558141.2299999995</v>
      </c>
      <c r="H41" s="21" t="s">
        <v>7</v>
      </c>
      <c r="I41" s="22">
        <f t="shared" si="5"/>
        <v>26.538320358526413</v>
      </c>
      <c r="J41" s="22">
        <f t="shared" si="2"/>
        <v>82.528466752543963</v>
      </c>
    </row>
    <row r="42" spans="1:10" ht="15.75" x14ac:dyDescent="0.25">
      <c r="A42" s="7" t="s">
        <v>70</v>
      </c>
      <c r="B42" s="8" t="s">
        <v>71</v>
      </c>
      <c r="C42" s="23">
        <v>2541783.4900000002</v>
      </c>
      <c r="D42" s="23">
        <v>5880922.8099999996</v>
      </c>
      <c r="E42" s="23"/>
      <c r="F42" s="23"/>
      <c r="G42" s="23">
        <v>2943641.67</v>
      </c>
      <c r="H42" s="23" t="s">
        <v>7</v>
      </c>
      <c r="I42" s="24">
        <f t="shared" si="5"/>
        <v>50.054077652483251</v>
      </c>
      <c r="J42" s="24">
        <f t="shared" si="2"/>
        <v>115.8100869559114</v>
      </c>
    </row>
    <row r="43" spans="1:10" ht="15.75" x14ac:dyDescent="0.25">
      <c r="A43" s="7" t="s">
        <v>72</v>
      </c>
      <c r="B43" s="8" t="s">
        <v>73</v>
      </c>
      <c r="C43" s="23">
        <v>51000</v>
      </c>
      <c r="D43" s="23">
        <v>14400</v>
      </c>
      <c r="E43" s="23"/>
      <c r="F43" s="23"/>
      <c r="G43" s="23">
        <v>7200</v>
      </c>
      <c r="H43" s="23" t="s">
        <v>7</v>
      </c>
      <c r="I43" s="24">
        <f t="shared" si="5"/>
        <v>50</v>
      </c>
      <c r="J43" s="24">
        <f t="shared" si="2"/>
        <v>14.117647058823529</v>
      </c>
    </row>
    <row r="44" spans="1:10" ht="15.75" x14ac:dyDescent="0.25">
      <c r="A44" s="7" t="s">
        <v>74</v>
      </c>
      <c r="B44" s="8" t="s">
        <v>75</v>
      </c>
      <c r="C44" s="23">
        <v>5835448.1399999997</v>
      </c>
      <c r="D44" s="23">
        <v>19872057.16</v>
      </c>
      <c r="E44" s="23"/>
      <c r="F44" s="23"/>
      <c r="G44" s="23">
        <v>3781551.92</v>
      </c>
      <c r="H44" s="23" t="s">
        <v>7</v>
      </c>
      <c r="I44" s="24">
        <f t="shared" si="5"/>
        <v>19.029493975147162</v>
      </c>
      <c r="J44" s="24">
        <f t="shared" si="2"/>
        <v>64.803110734182624</v>
      </c>
    </row>
    <row r="45" spans="1:10" ht="31.5" x14ac:dyDescent="0.25">
      <c r="A45" s="7" t="s">
        <v>76</v>
      </c>
      <c r="B45" s="8" t="s">
        <v>77</v>
      </c>
      <c r="C45" s="23">
        <v>729991.62</v>
      </c>
      <c r="D45" s="23">
        <v>2712724</v>
      </c>
      <c r="E45" s="23"/>
      <c r="F45" s="23"/>
      <c r="G45" s="23">
        <v>825747.64</v>
      </c>
      <c r="H45" s="23" t="s">
        <v>7</v>
      </c>
      <c r="I45" s="24">
        <f t="shared" si="5"/>
        <v>30.439795570798942</v>
      </c>
      <c r="J45" s="24">
        <f t="shared" si="2"/>
        <v>113.11741359441908</v>
      </c>
    </row>
    <row r="46" spans="1:10" ht="15.75" x14ac:dyDescent="0.25">
      <c r="A46" s="5" t="s">
        <v>78</v>
      </c>
      <c r="B46" s="6" t="s">
        <v>79</v>
      </c>
      <c r="C46" s="21">
        <f t="shared" ref="C46" si="12">C47</f>
        <v>6544443.7800000003</v>
      </c>
      <c r="D46" s="21">
        <f>D47+D48</f>
        <v>40380649</v>
      </c>
      <c r="E46" s="21">
        <f>SUM(E48:E48)</f>
        <v>0</v>
      </c>
      <c r="F46" s="21">
        <f>SUM(F48:F48)</f>
        <v>0</v>
      </c>
      <c r="G46" s="21">
        <f>G47+G48</f>
        <v>33109475.829999998</v>
      </c>
      <c r="H46" s="21" t="s">
        <v>7</v>
      </c>
      <c r="I46" s="22">
        <f t="shared" si="5"/>
        <v>81.993421725341747</v>
      </c>
      <c r="J46" s="22">
        <f t="shared" si="2"/>
        <v>505.91733908974004</v>
      </c>
    </row>
    <row r="47" spans="1:10" ht="15" customHeight="1" x14ac:dyDescent="0.25">
      <c r="A47" s="7" t="s">
        <v>97</v>
      </c>
      <c r="B47" s="6" t="s">
        <v>96</v>
      </c>
      <c r="C47" s="23">
        <v>6544443.7800000003</v>
      </c>
      <c r="D47" s="23">
        <v>14873046</v>
      </c>
      <c r="E47" s="23"/>
      <c r="F47" s="23"/>
      <c r="G47" s="23">
        <v>8368616.2000000002</v>
      </c>
      <c r="H47" s="21"/>
      <c r="I47" s="24">
        <f t="shared" ref="I47:I50" si="13">G47/D47*100</f>
        <v>56.266996014131877</v>
      </c>
      <c r="J47" s="24">
        <f t="shared" ref="J47:J50" si="14">G47/C47*100</f>
        <v>127.87360517290591</v>
      </c>
    </row>
    <row r="48" spans="1:10" ht="19.5" customHeight="1" x14ac:dyDescent="0.25">
      <c r="A48" s="7" t="s">
        <v>80</v>
      </c>
      <c r="B48" s="8" t="s">
        <v>81</v>
      </c>
      <c r="C48" s="23"/>
      <c r="D48" s="23">
        <v>25507603</v>
      </c>
      <c r="E48" s="23"/>
      <c r="F48" s="23"/>
      <c r="G48" s="23">
        <v>24740859.629999999</v>
      </c>
      <c r="H48" s="23" t="s">
        <v>7</v>
      </c>
      <c r="I48" s="24">
        <f t="shared" si="13"/>
        <v>96.994059496692017</v>
      </c>
      <c r="J48" s="24" t="e">
        <f t="shared" si="2"/>
        <v>#DIV/0!</v>
      </c>
    </row>
    <row r="49" spans="1:10" ht="33.75" customHeight="1" x14ac:dyDescent="0.25">
      <c r="A49" s="5" t="s">
        <v>98</v>
      </c>
      <c r="B49" s="6" t="s">
        <v>99</v>
      </c>
      <c r="C49" s="21">
        <f t="shared" ref="C49" si="15">C50</f>
        <v>188811.3</v>
      </c>
      <c r="D49" s="21">
        <f>SUM(D50:D50)</f>
        <v>269117.28000000003</v>
      </c>
      <c r="E49" s="23"/>
      <c r="F49" s="23"/>
      <c r="G49" s="21">
        <f>SUM(G50:G50)</f>
        <v>132006.03</v>
      </c>
      <c r="H49" s="23"/>
      <c r="I49" s="24">
        <f t="shared" si="13"/>
        <v>49.05148788661954</v>
      </c>
      <c r="J49" s="24">
        <f t="shared" si="14"/>
        <v>69.91426360604477</v>
      </c>
    </row>
    <row r="50" spans="1:10" ht="37.5" customHeight="1" x14ac:dyDescent="0.25">
      <c r="A50" s="7" t="s">
        <v>100</v>
      </c>
      <c r="B50" s="8" t="s">
        <v>101</v>
      </c>
      <c r="C50" s="23">
        <v>188811.3</v>
      </c>
      <c r="D50" s="23">
        <v>269117.28000000003</v>
      </c>
      <c r="E50" s="23"/>
      <c r="F50" s="23"/>
      <c r="G50" s="23">
        <v>132006.03</v>
      </c>
      <c r="H50" s="23"/>
      <c r="I50" s="24">
        <f t="shared" si="13"/>
        <v>49.05148788661954</v>
      </c>
      <c r="J50" s="24">
        <f t="shared" si="14"/>
        <v>69.91426360604477</v>
      </c>
    </row>
    <row r="51" spans="1:10" ht="62.25" customHeight="1" x14ac:dyDescent="0.25">
      <c r="A51" s="5" t="s">
        <v>82</v>
      </c>
      <c r="B51" s="6" t="s">
        <v>83</v>
      </c>
      <c r="C51" s="21">
        <f t="shared" ref="C51" si="16">C52+C53</f>
        <v>2660685</v>
      </c>
      <c r="D51" s="21">
        <f>D52+D54+D53</f>
        <v>4205380</v>
      </c>
      <c r="E51" s="21">
        <f t="shared" ref="E51:F51" si="17">E52+E54</f>
        <v>0</v>
      </c>
      <c r="F51" s="21">
        <f t="shared" si="17"/>
        <v>0</v>
      </c>
      <c r="G51" s="21">
        <f>G52+G54+G53</f>
        <v>3423378</v>
      </c>
      <c r="H51" s="21" t="s">
        <v>7</v>
      </c>
      <c r="I51" s="24">
        <f t="shared" si="5"/>
        <v>81.404724424427755</v>
      </c>
      <c r="J51" s="22">
        <f t="shared" si="2"/>
        <v>128.66528732262557</v>
      </c>
    </row>
    <row r="52" spans="1:10" ht="32.25" customHeight="1" x14ac:dyDescent="0.25">
      <c r="A52" s="7" t="s">
        <v>84</v>
      </c>
      <c r="B52" s="8" t="s">
        <v>85</v>
      </c>
      <c r="C52" s="23">
        <v>651285</v>
      </c>
      <c r="D52" s="23">
        <v>1564000</v>
      </c>
      <c r="E52" s="23"/>
      <c r="F52" s="23"/>
      <c r="G52" s="23">
        <v>781998</v>
      </c>
      <c r="H52" s="23" t="s">
        <v>7</v>
      </c>
      <c r="I52" s="24">
        <f t="shared" si="5"/>
        <v>49.999872122762149</v>
      </c>
      <c r="J52" s="24">
        <f t="shared" si="2"/>
        <v>120.0700154310325</v>
      </c>
    </row>
    <row r="53" spans="1:10" ht="25.5" customHeight="1" x14ac:dyDescent="0.25">
      <c r="A53" s="7" t="s">
        <v>86</v>
      </c>
      <c r="B53" s="8" t="s">
        <v>87</v>
      </c>
      <c r="C53" s="23">
        <v>2009400</v>
      </c>
      <c r="D53" s="23">
        <v>2641380</v>
      </c>
      <c r="E53" s="23"/>
      <c r="F53" s="23"/>
      <c r="G53" s="23">
        <v>2641380</v>
      </c>
      <c r="H53" s="23" t="s">
        <v>7</v>
      </c>
      <c r="I53" s="24"/>
      <c r="J53" s="24">
        <f t="shared" si="2"/>
        <v>131.4511794565542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5"/>
        <v>#DIV/0!</v>
      </c>
      <c r="J54" s="24" t="e">
        <f t="shared" si="2"/>
        <v>#DIV/0!</v>
      </c>
    </row>
    <row r="55" spans="1:10" ht="26.25" customHeight="1" x14ac:dyDescent="0.25">
      <c r="A55" s="27" t="s">
        <v>90</v>
      </c>
      <c r="B55" s="28"/>
      <c r="C55" s="21">
        <f>C7+C16+C18+C21+C27+C32+C38+C41+C46+C49+C51+C31</f>
        <v>237905164.42000002</v>
      </c>
      <c r="D55" s="21">
        <f>D7+D16+D18+D21+D27+D32+D38+D41+D46+D49+D51+D31</f>
        <v>587157472.01999998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296289611.21999997</v>
      </c>
      <c r="H55" s="25"/>
      <c r="I55" s="22">
        <f t="shared" si="5"/>
        <v>50.461694747862737</v>
      </c>
      <c r="J55" s="22">
        <f t="shared" si="2"/>
        <v>124.54105901498107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108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2021-07-19T12:37:28Z</dcterms:modified>
</cp:coreProperties>
</file>